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eprojectmgmt.sharepoint.com/sites/RowanUniversity-999/Shared Documents/Active Projects/1892501 - CHSS/04 - RFP&amp;Proposals/04.03 - Construction Management/Final/Addendum_120825/"/>
    </mc:Choice>
  </mc:AlternateContent>
  <xr:revisionPtr revIDLastSave="205" documentId="8_{07304ADD-B93A-4542-83D6-C04F778656BB}" xr6:coauthVersionLast="47" xr6:coauthVersionMax="47" xr10:uidLastSave="{44DAAF4A-2A6F-4E1B-8B41-43D683636433}"/>
  <bookViews>
    <workbookView xWindow="-110" yWindow="-110" windowWidth="19420" windowHeight="10300" xr2:uid="{1F926B52-B23C-4EC4-9634-F51263D77642}"/>
  </bookViews>
  <sheets>
    <sheet name="Sheet1" sheetId="1" r:id="rId1"/>
  </sheets>
  <definedNames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2" i="1" l="1"/>
  <c r="E22" i="1" s="1"/>
  <c r="D26" i="1"/>
  <c r="E26" i="1" s="1"/>
  <c r="D17" i="1"/>
  <c r="D20" i="1"/>
  <c r="D14" i="1"/>
  <c r="D24" i="1"/>
  <c r="E24" i="1" s="1"/>
  <c r="E21" i="1"/>
  <c r="E23" i="1"/>
  <c r="D25" i="1"/>
  <c r="E25" i="1" s="1"/>
  <c r="E16" i="1"/>
  <c r="D28" i="1" l="1"/>
  <c r="E28" i="1"/>
  <c r="E29" i="1" s="1"/>
  <c r="I3" i="1"/>
</calcChain>
</file>

<file path=xl/sharedStrings.xml><?xml version="1.0" encoding="utf-8"?>
<sst xmlns="http://schemas.openxmlformats.org/spreadsheetml/2006/main" count="70" uniqueCount="67">
  <si>
    <t>Client:</t>
  </si>
  <si>
    <t>Project:</t>
  </si>
  <si>
    <t>Date:</t>
  </si>
  <si>
    <t>NEW CONSTRUCTION:</t>
  </si>
  <si>
    <t xml:space="preserve"> </t>
  </si>
  <si>
    <t>Department:</t>
  </si>
  <si>
    <t>Construction Manager Feedback Requests:</t>
  </si>
  <si>
    <t>1. Explain projected escalation in South Jersey marketplace.</t>
  </si>
  <si>
    <t xml:space="preserve">2. Comment on any large projects that overlap would overlap with this project which may impact cost (positively or negatively), labor pool out of hall, etc. </t>
  </si>
  <si>
    <t>3. Comment on current state of Supply Chain.</t>
  </si>
  <si>
    <t>4. Explain any other major impacts in South Jersey that would potentially impact the project.</t>
  </si>
  <si>
    <t>Notes:</t>
  </si>
  <si>
    <t>1. We realize the variation in Construction Manager's programmatic estimates for this marketplace will vary, but expect the range to be within +/- 10% across the board.</t>
  </si>
  <si>
    <t>2. As long as these numbers fall within a reasonable range, the numbers will not be a driver for short listing firms for interviews.</t>
  </si>
  <si>
    <t>Total $ Value Core/Shell and Fitout:</t>
  </si>
  <si>
    <t>Escalated Core &amp; Shell ($/SF)</t>
  </si>
  <si>
    <t>TOTAL NEW CONSTRUCTION:</t>
  </si>
  <si>
    <t xml:space="preserve">Escalated Fitout
($/SF) </t>
  </si>
  <si>
    <t xml:space="preserve">Escalated Fitout 
($) </t>
  </si>
  <si>
    <t>Escalated Core &amp; Shell
($)</t>
  </si>
  <si>
    <t>5.  The above is a rough template, CM's are welcome to make slight adjustments.</t>
  </si>
  <si>
    <t xml:space="preserve">Rowan University </t>
  </si>
  <si>
    <t>Edelman College</t>
  </si>
  <si>
    <t>Realized Escalation 
2025</t>
  </si>
  <si>
    <t>Realized Escalation 
2026</t>
  </si>
  <si>
    <t>Projected Escalation 
2027</t>
  </si>
  <si>
    <t>Projected Escalation 
2028</t>
  </si>
  <si>
    <t>Projected Escalation 
2029</t>
  </si>
  <si>
    <t>Lobby</t>
  </si>
  <si>
    <t>Center for Sports Communication &amp; Social Impact</t>
  </si>
  <si>
    <t>Digital Humanities (Center)</t>
  </si>
  <si>
    <t>Core and Shell</t>
  </si>
  <si>
    <t>VR Free Roam Pods (GC Install 8'' raised floor)</t>
  </si>
  <si>
    <t>VR Storage Closet</t>
  </si>
  <si>
    <t>Analytics visualization Lab (computer lab w/ raised floor)</t>
  </si>
  <si>
    <t>Café + Dining Seating</t>
  </si>
  <si>
    <t>Loading Dock</t>
  </si>
  <si>
    <t>Flexible Center Space / Event Space</t>
  </si>
  <si>
    <t>Flexible Center Support + Storage</t>
  </si>
  <si>
    <t>Advising Suite</t>
  </si>
  <si>
    <t xml:space="preserve">Collaboration Space </t>
  </si>
  <si>
    <t>Center for Professional Success (Center)</t>
  </si>
  <si>
    <t>Large Tech-enabled classroom (GC install 2'' raised floor)</t>
  </si>
  <si>
    <t>Medium Tech-enabled classroom (GC install 8'' raised floor)</t>
  </si>
  <si>
    <t>Custodial Storage, Building Storage, Wellness Rooms</t>
  </si>
  <si>
    <t>Shared Center Space (Conference Room, Reception, Storage, Kitchenette)</t>
  </si>
  <si>
    <t>Dean Suite Offices &amp; Support</t>
  </si>
  <si>
    <t>Radio, Television and Film (Studio and Support Spaces)</t>
  </si>
  <si>
    <t xml:space="preserve">Program Net Square footage: </t>
  </si>
  <si>
    <t>Dept &amp; Building Support Gross Square footage:</t>
  </si>
  <si>
    <t>Additional Building Support Support (i.e. Mech, MDF/IDF, Elevator, Stair &amp; Restrooms)</t>
  </si>
  <si>
    <t>VR Classroom (GC install 2'' raised floor &amp; Unistrut equipment procure + install)</t>
  </si>
  <si>
    <t>Total Square footage:</t>
  </si>
  <si>
    <t xml:space="preserve">Sitework </t>
  </si>
  <si>
    <t>Approximate Cost
($/SF)
(Today's dollars)</t>
  </si>
  <si>
    <t>Escalated  Cost</t>
  </si>
  <si>
    <t>Oak &amp; Laurel Steam Loop Decoupling</t>
  </si>
  <si>
    <t>Note Any Major Assumptions</t>
  </si>
  <si>
    <r>
      <t xml:space="preserve">Core / Shell 
($/SF)
</t>
    </r>
    <r>
      <rPr>
        <i/>
        <sz val="12"/>
        <rFont val="Calibri"/>
        <family val="2"/>
        <scheme val="minor"/>
      </rPr>
      <t>Todays Dollars</t>
    </r>
  </si>
  <si>
    <r>
      <rPr>
        <b/>
        <sz val="12"/>
        <rFont val="Calibri"/>
        <family val="2"/>
        <scheme val="minor"/>
      </rPr>
      <t>Program Fitout 
($/SF)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Todays Dollars</t>
    </r>
  </si>
  <si>
    <r>
      <rPr>
        <b/>
        <sz val="12"/>
        <rFont val="Calibri"/>
        <family val="2"/>
        <scheme val="minor"/>
      </rPr>
      <t xml:space="preserve">Escalation Factor 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 xml:space="preserve">(to Midpoint of Construction </t>
    </r>
  </si>
  <si>
    <t>Start Construction Date</t>
  </si>
  <si>
    <t>Escalation Factor 
(to Midpoint of Construction)</t>
  </si>
  <si>
    <t xml:space="preserve">7. Explain assumed construction timeline. </t>
  </si>
  <si>
    <t>Scope no longer included in CHSS project - Do not include</t>
  </si>
  <si>
    <r>
      <t xml:space="preserve">EXHIBIT F - Program Matrix &amp; Opinion of Cost
</t>
    </r>
    <r>
      <rPr>
        <sz val="16"/>
        <color rgb="FF2B3FF9"/>
        <rFont val="Calibri"/>
        <family val="2"/>
        <scheme val="minor"/>
      </rPr>
      <t>12/11/2025 - Changes to Appendix F included in blue text</t>
    </r>
  </si>
  <si>
    <r>
      <t>6. Include any major assumptions for construction, sitework</t>
    </r>
    <r>
      <rPr>
        <strike/>
        <sz val="12"/>
        <color rgb="FF2B3FF9"/>
        <rFont val="Calibri"/>
        <family val="2"/>
        <scheme val="minor"/>
      </rPr>
      <t>, or steam loop decoupling scope</t>
    </r>
    <r>
      <rPr>
        <sz val="12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</si>
</sst>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* #,##0_);_(* \(#,##0\);_(* &quot;-&quot;??_);_(@_)"/>
    <numFmt numFmtId="166" formatCode="0.000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rgb="FF2B3FF9"/>
      <name val="Calibri"/>
      <family val="2"/>
      <scheme val="minor"/>
    </font>
    <font>
      <strike/>
      <sz val="12"/>
      <color rgb="FF2B3FF9"/>
      <name val="Calibri"/>
      <family val="2"/>
      <scheme val="minor"/>
    </font>
    <font>
      <sz val="12"/>
      <color rgb="FF2B3FF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9" fontId="0" fillId="0" borderId="0" xfId="2" applyFont="1" applyBorder="1"/>
    <xf numFmtId="0" fontId="0" fillId="3" borderId="8" xfId="0" applyFill="1" applyBorder="1" applyAlignment="1">
      <alignment vertical="center"/>
    </xf>
    <xf numFmtId="0" fontId="0" fillId="3" borderId="8" xfId="0" applyFill="1" applyBorder="1"/>
    <xf numFmtId="0" fontId="0" fillId="3" borderId="4" xfId="0" applyFill="1" applyBorder="1"/>
    <xf numFmtId="9" fontId="0" fillId="3" borderId="4" xfId="2" applyFont="1" applyFill="1" applyBorder="1"/>
    <xf numFmtId="9" fontId="0" fillId="3" borderId="16" xfId="2" applyFont="1" applyFill="1" applyBorder="1"/>
    <xf numFmtId="9" fontId="0" fillId="3" borderId="0" xfId="2" applyFont="1" applyFill="1" applyBorder="1"/>
    <xf numFmtId="9" fontId="0" fillId="3" borderId="6" xfId="2" applyFont="1" applyFill="1" applyBorder="1"/>
    <xf numFmtId="0" fontId="0" fillId="3" borderId="6" xfId="0" applyFill="1" applyBorder="1"/>
    <xf numFmtId="0" fontId="0" fillId="3" borderId="9" xfId="0" applyFill="1" applyBorder="1"/>
    <xf numFmtId="0" fontId="4" fillId="3" borderId="5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9" fontId="0" fillId="3" borderId="5" xfId="2" applyFont="1" applyFill="1" applyBorder="1"/>
    <xf numFmtId="0" fontId="0" fillId="3" borderId="5" xfId="0" applyFill="1" applyBorder="1"/>
    <xf numFmtId="0" fontId="1" fillId="3" borderId="0" xfId="0" applyFont="1" applyFill="1" applyAlignment="1">
      <alignment horizontal="right" vertical="center"/>
    </xf>
    <xf numFmtId="0" fontId="0" fillId="3" borderId="0" xfId="0" applyFill="1" applyAlignment="1">
      <alignment horizontal="left" vertical="center" inden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8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4" fillId="3" borderId="0" xfId="0" applyNumberFormat="1" applyFont="1" applyFill="1"/>
    <xf numFmtId="166" fontId="4" fillId="3" borderId="0" xfId="0" applyNumberFormat="1" applyFont="1" applyFill="1"/>
    <xf numFmtId="0" fontId="4" fillId="3" borderId="0" xfId="0" applyFont="1" applyFill="1"/>
    <xf numFmtId="0" fontId="4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7" fontId="4" fillId="0" borderId="2" xfId="3" applyNumberFormat="1" applyFont="1" applyFill="1" applyBorder="1" applyAlignment="1">
      <alignment horizontal="left" indent="1"/>
    </xf>
    <xf numFmtId="14" fontId="4" fillId="0" borderId="2" xfId="3" applyNumberFormat="1" applyFont="1" applyFill="1" applyBorder="1" applyAlignment="1">
      <alignment horizontal="left" indent="1"/>
    </xf>
    <xf numFmtId="165" fontId="4" fillId="2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right"/>
    </xf>
    <xf numFmtId="165" fontId="9" fillId="3" borderId="0" xfId="1" applyNumberFormat="1" applyFont="1" applyFill="1" applyBorder="1"/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0" borderId="13" xfId="2" applyFont="1" applyBorder="1"/>
    <xf numFmtId="9" fontId="4" fillId="0" borderId="14" xfId="2" applyFont="1" applyBorder="1"/>
    <xf numFmtId="9" fontId="4" fillId="0" borderId="15" xfId="2" applyFont="1" applyBorder="1"/>
    <xf numFmtId="9" fontId="4" fillId="3" borderId="5" xfId="2" applyFont="1" applyFill="1" applyBorder="1"/>
    <xf numFmtId="0" fontId="13" fillId="0" borderId="2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right" vertical="center" wrapText="1" indent="1"/>
    </xf>
    <xf numFmtId="0" fontId="4" fillId="3" borderId="17" xfId="0" applyFont="1" applyFill="1" applyBorder="1" applyAlignment="1">
      <alignment horizontal="right" vertical="center" wrapText="1" indent="1"/>
    </xf>
    <xf numFmtId="0" fontId="4" fillId="3" borderId="19" xfId="0" applyFont="1" applyFill="1" applyBorder="1" applyAlignment="1">
      <alignment horizontal="right" vertical="center" wrapText="1" indent="1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B3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1524000</xdr:colOff>
      <xdr:row>0</xdr:row>
      <xdr:rowOff>231321</xdr:rowOff>
    </xdr:from>
    <xdr:to>
      <xdr:col>11</xdr:col>
      <xdr:colOff>1501853</xdr:colOff>
      <xdr:row>2</xdr:row>
      <xdr:rowOff>153205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E6CD3B-D847-4572-87E0-D8D8730B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1071" y="231321"/>
          <a:ext cx="1673031" cy="547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FBB0-C3EF-4A7C-83B0-5C8AED22AC81}">
  <sheetPr>
    <pageSetUpPr fitToPage="1"/>
  </sheetPr>
  <dimension ref="A1:S46"/>
  <sheetViews>
    <sheetView tabSelected="1" topLeftCell="J1" zoomScale="70" zoomScaleNormal="70" zoomScaleSheetLayoutView="90" workbookViewId="0">
      <selection activeCell="B4" sqref="B4:D4"/>
    </sheetView>
  </sheetViews>
  <sheetFormatPr defaultRowHeight="15" x14ac:dyDescent="0.25"/>
  <cols>
    <col min="1" max="1" width="1.5703125" customWidth="1"/>
    <col min="2" max="2" width="91.42578125" customWidth="1"/>
    <col min="3" max="3" width="18.42578125" customWidth="1"/>
    <col min="4" max="4" width="15.7109375" customWidth="1"/>
    <col min="5" max="5" width="18" customWidth="1"/>
    <col min="6" max="10" width="17.7109375" customWidth="1"/>
    <col min="11" max="12" width="24.7109375" customWidth="1"/>
    <col min="13" max="13" width="50.140625" customWidth="1"/>
    <col min="14" max="14" width="5.5703125" customWidth="1"/>
    <col min="15" max="15" width="35.7109375" bestFit="1" customWidth="1"/>
    <col min="16" max="17" width="16.85546875" customWidth="1"/>
    <col min="18" max="18" width="16.140625" customWidth="1"/>
    <col min="19" max="19" width="37.85546875" customWidth="1"/>
  </cols>
  <sheetData>
    <row r="1" spans="1:19" s="3" customFormat="1" ht="24.95" customHeight="1" x14ac:dyDescent="0.25">
      <c r="B1" s="72" t="s">
        <v>65</v>
      </c>
      <c r="C1" s="27"/>
      <c r="D1" s="4"/>
      <c r="E1" s="4"/>
      <c r="F1" s="4"/>
      <c r="G1" s="4"/>
      <c r="H1" s="22" t="s">
        <v>0</v>
      </c>
      <c r="I1" s="23" t="s">
        <v>21</v>
      </c>
      <c r="J1" s="4"/>
      <c r="K1" s="4"/>
      <c r="L1" s="4"/>
      <c r="M1" s="4"/>
    </row>
    <row r="2" spans="1:19" s="3" customFormat="1" ht="24.95" customHeight="1" x14ac:dyDescent="0.25">
      <c r="B2" s="73"/>
      <c r="C2" s="28"/>
      <c r="D2" s="4"/>
      <c r="E2" s="4"/>
      <c r="F2" s="4"/>
      <c r="G2" s="4"/>
      <c r="H2" s="22" t="s">
        <v>1</v>
      </c>
      <c r="I2" s="23" t="s">
        <v>22</v>
      </c>
      <c r="J2" s="4"/>
      <c r="K2" s="4"/>
      <c r="L2" s="4"/>
      <c r="M2" s="4"/>
    </row>
    <row r="3" spans="1:19" s="3" customFormat="1" ht="24.95" customHeight="1" x14ac:dyDescent="0.25">
      <c r="B3" s="74"/>
      <c r="C3" s="29"/>
      <c r="D3" s="24"/>
      <c r="E3" s="24"/>
      <c r="F3" s="24"/>
      <c r="G3" s="24"/>
      <c r="H3" s="25" t="s">
        <v>2</v>
      </c>
      <c r="I3" s="26">
        <f ca="1">TODAY()</f>
        <v>46001</v>
      </c>
      <c r="J3" s="24"/>
      <c r="K3" s="24"/>
      <c r="L3" s="24"/>
      <c r="M3" s="4"/>
    </row>
    <row r="4" spans="1:19" s="1" customFormat="1" ht="34.5" customHeight="1" x14ac:dyDescent="0.25">
      <c r="A4" s="36"/>
      <c r="B4" s="75" t="s">
        <v>3</v>
      </c>
      <c r="C4" s="75"/>
      <c r="D4" s="75"/>
      <c r="E4" s="37" t="s">
        <v>4</v>
      </c>
      <c r="F4" s="38" t="s">
        <v>4</v>
      </c>
      <c r="G4" s="39"/>
      <c r="H4" s="39"/>
      <c r="I4" s="39"/>
      <c r="J4" s="39"/>
      <c r="K4" s="39"/>
      <c r="L4" s="39"/>
      <c r="M4" s="39"/>
    </row>
    <row r="5" spans="1:19" s="40" customFormat="1" ht="79.900000000000006" customHeight="1" x14ac:dyDescent="0.25">
      <c r="B5" s="41" t="s">
        <v>5</v>
      </c>
      <c r="C5" s="41" t="s">
        <v>61</v>
      </c>
      <c r="D5" s="41" t="s">
        <v>48</v>
      </c>
      <c r="E5" s="41" t="s">
        <v>49</v>
      </c>
      <c r="F5" s="42" t="s">
        <v>58</v>
      </c>
      <c r="G5" s="43" t="s">
        <v>59</v>
      </c>
      <c r="H5" s="43" t="s">
        <v>60</v>
      </c>
      <c r="I5" s="42" t="s">
        <v>15</v>
      </c>
      <c r="J5" s="42" t="s">
        <v>17</v>
      </c>
      <c r="K5" s="42" t="s">
        <v>19</v>
      </c>
      <c r="L5" s="42" t="s">
        <v>18</v>
      </c>
      <c r="M5" s="42" t="s">
        <v>57</v>
      </c>
      <c r="N5" s="5"/>
      <c r="O5" s="42"/>
      <c r="P5" s="42" t="s">
        <v>54</v>
      </c>
      <c r="Q5" s="42" t="s">
        <v>62</v>
      </c>
      <c r="R5" s="42" t="s">
        <v>55</v>
      </c>
      <c r="S5" s="42" t="s">
        <v>57</v>
      </c>
    </row>
    <row r="6" spans="1:19" s="5" customFormat="1" ht="24.95" customHeight="1" x14ac:dyDescent="0.25">
      <c r="B6" s="44" t="s">
        <v>31</v>
      </c>
      <c r="C6" s="45">
        <v>46296</v>
      </c>
      <c r="D6" s="46"/>
      <c r="E6" s="46">
        <v>54009</v>
      </c>
      <c r="F6" s="35"/>
      <c r="G6" s="35"/>
      <c r="H6" s="35"/>
      <c r="I6" s="35"/>
      <c r="J6" s="35"/>
      <c r="K6" s="35"/>
      <c r="L6" s="35"/>
      <c r="M6" s="35"/>
      <c r="O6" s="47" t="s">
        <v>53</v>
      </c>
      <c r="P6" s="47"/>
      <c r="Q6" s="47"/>
      <c r="R6" s="47"/>
      <c r="S6" s="47"/>
    </row>
    <row r="7" spans="1:19" s="5" customFormat="1" ht="24.95" customHeight="1" x14ac:dyDescent="0.25">
      <c r="B7" s="44" t="s">
        <v>47</v>
      </c>
      <c r="C7" s="45">
        <v>46296</v>
      </c>
      <c r="D7" s="46">
        <v>4800</v>
      </c>
      <c r="E7" s="46">
        <v>4800</v>
      </c>
      <c r="F7" s="48"/>
      <c r="G7" s="35"/>
      <c r="H7" s="35"/>
      <c r="I7" s="35"/>
      <c r="J7" s="35"/>
      <c r="K7" s="35"/>
      <c r="L7" s="35"/>
      <c r="M7" s="35"/>
      <c r="N7" s="49"/>
      <c r="O7" s="63" t="s">
        <v>56</v>
      </c>
      <c r="P7" s="64" t="s">
        <v>64</v>
      </c>
      <c r="Q7" s="65"/>
      <c r="R7" s="65"/>
      <c r="S7" s="66"/>
    </row>
    <row r="8" spans="1:19" s="5" customFormat="1" ht="24.95" customHeight="1" x14ac:dyDescent="0.25">
      <c r="B8" s="44" t="s">
        <v>42</v>
      </c>
      <c r="C8" s="45">
        <v>46296</v>
      </c>
      <c r="D8" s="46">
        <v>2700</v>
      </c>
      <c r="E8" s="46">
        <v>2700</v>
      </c>
      <c r="F8" s="48"/>
      <c r="G8" s="35"/>
      <c r="H8" s="35"/>
      <c r="I8" s="35"/>
      <c r="J8" s="35"/>
      <c r="K8" s="35"/>
      <c r="L8" s="35"/>
      <c r="M8" s="35"/>
      <c r="N8" s="49"/>
    </row>
    <row r="9" spans="1:19" s="5" customFormat="1" ht="24.95" customHeight="1" x14ac:dyDescent="0.25">
      <c r="B9" s="44" t="s">
        <v>43</v>
      </c>
      <c r="C9" s="45">
        <v>46296</v>
      </c>
      <c r="D9" s="46">
        <v>1600</v>
      </c>
      <c r="E9" s="46">
        <v>1600</v>
      </c>
      <c r="F9" s="48"/>
      <c r="G9" s="35"/>
      <c r="H9" s="35"/>
      <c r="I9" s="35"/>
      <c r="J9" s="35"/>
      <c r="K9" s="35"/>
      <c r="L9" s="35"/>
      <c r="M9" s="35"/>
      <c r="N9" s="49"/>
    </row>
    <row r="10" spans="1:19" s="5" customFormat="1" ht="24.95" customHeight="1" x14ac:dyDescent="0.25">
      <c r="B10" s="44" t="s">
        <v>51</v>
      </c>
      <c r="C10" s="45">
        <v>46296</v>
      </c>
      <c r="D10" s="46">
        <v>1350</v>
      </c>
      <c r="E10" s="46">
        <v>1350</v>
      </c>
      <c r="F10" s="48"/>
      <c r="G10" s="35"/>
      <c r="H10" s="35"/>
      <c r="I10" s="35"/>
      <c r="J10" s="35"/>
      <c r="K10" s="35"/>
      <c r="L10" s="35"/>
      <c r="M10" s="35"/>
      <c r="N10" s="49"/>
    </row>
    <row r="11" spans="1:19" s="5" customFormat="1" ht="24.95" customHeight="1" x14ac:dyDescent="0.25">
      <c r="B11" s="44" t="s">
        <v>32</v>
      </c>
      <c r="C11" s="45">
        <v>46296</v>
      </c>
      <c r="D11" s="46">
        <v>800</v>
      </c>
      <c r="E11" s="46">
        <v>800</v>
      </c>
      <c r="F11" s="48"/>
      <c r="G11" s="35"/>
      <c r="H11" s="35"/>
      <c r="I11" s="35"/>
      <c r="J11" s="35"/>
      <c r="K11" s="35"/>
      <c r="L11" s="35"/>
      <c r="M11" s="35"/>
      <c r="N11" s="49"/>
    </row>
    <row r="12" spans="1:19" s="5" customFormat="1" ht="24.95" customHeight="1" x14ac:dyDescent="0.25">
      <c r="B12" s="44" t="s">
        <v>33</v>
      </c>
      <c r="C12" s="45">
        <v>46296</v>
      </c>
      <c r="D12" s="46">
        <v>100</v>
      </c>
      <c r="E12" s="46">
        <v>100</v>
      </c>
      <c r="F12" s="48"/>
      <c r="G12" s="35"/>
      <c r="H12" s="35"/>
      <c r="I12" s="35"/>
      <c r="J12" s="35"/>
      <c r="K12" s="35"/>
      <c r="L12" s="35"/>
      <c r="M12" s="35"/>
      <c r="N12" s="49"/>
    </row>
    <row r="13" spans="1:19" s="5" customFormat="1" ht="24.95" customHeight="1" x14ac:dyDescent="0.25">
      <c r="B13" s="44" t="s">
        <v>34</v>
      </c>
      <c r="C13" s="45">
        <v>46296</v>
      </c>
      <c r="D13" s="46">
        <v>1350</v>
      </c>
      <c r="E13" s="46">
        <v>1350</v>
      </c>
      <c r="F13" s="48"/>
      <c r="G13" s="35"/>
      <c r="H13" s="35"/>
      <c r="I13" s="35"/>
      <c r="J13" s="35"/>
      <c r="K13" s="35"/>
      <c r="L13" s="35"/>
      <c r="M13" s="35"/>
      <c r="N13" s="49"/>
    </row>
    <row r="14" spans="1:19" s="5" customFormat="1" ht="24.95" customHeight="1" x14ac:dyDescent="0.25">
      <c r="B14" s="44" t="s">
        <v>35</v>
      </c>
      <c r="C14" s="45">
        <v>46296</v>
      </c>
      <c r="D14" s="46">
        <f>600+750</f>
        <v>1350</v>
      </c>
      <c r="E14" s="46">
        <v>1350</v>
      </c>
      <c r="F14" s="48"/>
      <c r="G14" s="35"/>
      <c r="H14" s="35"/>
      <c r="I14" s="35"/>
      <c r="J14" s="35"/>
      <c r="K14" s="35"/>
      <c r="L14" s="35"/>
      <c r="M14" s="35"/>
      <c r="N14" s="49"/>
    </row>
    <row r="15" spans="1:19" s="5" customFormat="1" ht="24.95" customHeight="1" x14ac:dyDescent="0.25">
      <c r="B15" s="44" t="s">
        <v>28</v>
      </c>
      <c r="C15" s="45">
        <v>46296</v>
      </c>
      <c r="D15" s="46">
        <v>1000</v>
      </c>
      <c r="E15" s="46">
        <v>1000</v>
      </c>
      <c r="F15" s="48"/>
      <c r="G15" s="35"/>
      <c r="H15" s="35"/>
      <c r="I15" s="35"/>
      <c r="J15" s="35"/>
      <c r="K15" s="35"/>
      <c r="L15" s="35"/>
      <c r="M15" s="35"/>
      <c r="N15" s="49"/>
    </row>
    <row r="16" spans="1:19" s="5" customFormat="1" ht="24.95" customHeight="1" x14ac:dyDescent="0.25">
      <c r="B16" s="44" t="s">
        <v>46</v>
      </c>
      <c r="C16" s="45">
        <v>46296</v>
      </c>
      <c r="D16" s="46">
        <v>3045</v>
      </c>
      <c r="E16" s="46">
        <f>D16*1.45</f>
        <v>4415.25</v>
      </c>
      <c r="F16" s="48"/>
      <c r="G16" s="35"/>
      <c r="H16" s="35"/>
      <c r="I16" s="35"/>
      <c r="J16" s="35"/>
      <c r="K16" s="35"/>
      <c r="L16" s="35"/>
      <c r="M16" s="35"/>
      <c r="N16" s="49"/>
    </row>
    <row r="17" spans="2:15" s="5" customFormat="1" ht="24.95" customHeight="1" x14ac:dyDescent="0.25">
      <c r="B17" s="44" t="s">
        <v>44</v>
      </c>
      <c r="C17" s="45">
        <v>46296</v>
      </c>
      <c r="D17" s="46">
        <f>255+500+100+150+50</f>
        <v>1055</v>
      </c>
      <c r="E17" s="46">
        <v>1055</v>
      </c>
      <c r="F17" s="48"/>
      <c r="G17" s="35"/>
      <c r="H17" s="35"/>
      <c r="I17" s="35"/>
      <c r="J17" s="35"/>
      <c r="K17" s="35"/>
      <c r="L17" s="35"/>
      <c r="M17" s="35"/>
      <c r="N17" s="49"/>
    </row>
    <row r="18" spans="2:15" s="5" customFormat="1" ht="24.95" customHeight="1" x14ac:dyDescent="0.25">
      <c r="B18" s="44" t="s">
        <v>36</v>
      </c>
      <c r="C18" s="45">
        <v>46296</v>
      </c>
      <c r="D18" s="46">
        <v>500</v>
      </c>
      <c r="E18" s="46">
        <v>500</v>
      </c>
      <c r="F18" s="48"/>
      <c r="G18" s="35"/>
      <c r="H18" s="35"/>
      <c r="I18" s="35"/>
      <c r="J18" s="35"/>
      <c r="K18" s="35"/>
      <c r="L18" s="35"/>
      <c r="M18" s="35"/>
      <c r="N18" s="49"/>
    </row>
    <row r="19" spans="2:15" s="5" customFormat="1" ht="24.95" customHeight="1" x14ac:dyDescent="0.25">
      <c r="B19" s="44" t="s">
        <v>37</v>
      </c>
      <c r="C19" s="45">
        <v>46296</v>
      </c>
      <c r="D19" s="46">
        <v>2565</v>
      </c>
      <c r="E19" s="46">
        <v>2565</v>
      </c>
      <c r="F19" s="48"/>
      <c r="G19" s="35"/>
      <c r="H19" s="35"/>
      <c r="I19" s="35"/>
      <c r="J19" s="35"/>
      <c r="K19" s="35"/>
      <c r="L19" s="35"/>
      <c r="M19" s="35"/>
      <c r="N19" s="49"/>
    </row>
    <row r="20" spans="2:15" s="5" customFormat="1" ht="24.95" customHeight="1" x14ac:dyDescent="0.25">
      <c r="B20" s="44" t="s">
        <v>38</v>
      </c>
      <c r="C20" s="45">
        <v>46296</v>
      </c>
      <c r="D20" s="46">
        <f>300+200</f>
        <v>500</v>
      </c>
      <c r="E20" s="46">
        <v>500</v>
      </c>
      <c r="F20" s="48"/>
      <c r="G20" s="35"/>
      <c r="H20" s="35"/>
      <c r="I20" s="35"/>
      <c r="J20" s="35"/>
      <c r="K20" s="35"/>
      <c r="L20" s="35"/>
      <c r="M20" s="35"/>
      <c r="N20" s="49"/>
    </row>
    <row r="21" spans="2:15" s="5" customFormat="1" ht="24.95" customHeight="1" x14ac:dyDescent="0.25">
      <c r="B21" s="44" t="s">
        <v>29</v>
      </c>
      <c r="C21" s="45">
        <v>46296</v>
      </c>
      <c r="D21" s="46">
        <v>360</v>
      </c>
      <c r="E21" s="46">
        <f>D21*1.45</f>
        <v>522</v>
      </c>
      <c r="F21" s="48"/>
      <c r="G21" s="35"/>
      <c r="H21" s="35"/>
      <c r="I21" s="35"/>
      <c r="J21" s="35"/>
      <c r="K21" s="35"/>
      <c r="L21" s="35"/>
      <c r="M21" s="35"/>
      <c r="N21" s="49"/>
    </row>
    <row r="22" spans="2:15" s="5" customFormat="1" ht="24.95" customHeight="1" x14ac:dyDescent="0.25">
      <c r="B22" s="44" t="s">
        <v>45</v>
      </c>
      <c r="C22" s="45">
        <v>46296</v>
      </c>
      <c r="D22" s="46">
        <f>300+200+150+100</f>
        <v>750</v>
      </c>
      <c r="E22" s="46">
        <f>D22*1.45</f>
        <v>1087.5</v>
      </c>
      <c r="F22" s="48"/>
      <c r="G22" s="35"/>
      <c r="H22" s="35"/>
      <c r="I22" s="35"/>
      <c r="J22" s="35"/>
      <c r="K22" s="35"/>
      <c r="L22" s="35"/>
      <c r="M22" s="35"/>
      <c r="N22" s="49"/>
    </row>
    <row r="23" spans="2:15" s="5" customFormat="1" ht="24.95" customHeight="1" x14ac:dyDescent="0.25">
      <c r="B23" s="44" t="s">
        <v>30</v>
      </c>
      <c r="C23" s="45">
        <v>46296</v>
      </c>
      <c r="D23" s="46">
        <v>770</v>
      </c>
      <c r="E23" s="46">
        <f>D23*1.45</f>
        <v>1116.5</v>
      </c>
      <c r="F23" s="48"/>
      <c r="G23" s="35"/>
      <c r="H23" s="35"/>
      <c r="I23" s="35"/>
      <c r="J23" s="35"/>
      <c r="K23" s="35"/>
      <c r="L23" s="35"/>
      <c r="M23" s="35"/>
      <c r="N23" s="49"/>
    </row>
    <row r="24" spans="2:15" s="5" customFormat="1" ht="24.95" customHeight="1" x14ac:dyDescent="0.25">
      <c r="B24" s="44" t="s">
        <v>41</v>
      </c>
      <c r="C24" s="45">
        <v>46296</v>
      </c>
      <c r="D24" s="46">
        <f>120+120</f>
        <v>240</v>
      </c>
      <c r="E24" s="46">
        <f>D24*1.45</f>
        <v>348</v>
      </c>
      <c r="F24" s="48"/>
      <c r="G24" s="35"/>
      <c r="H24" s="35"/>
      <c r="I24" s="35"/>
      <c r="J24" s="35"/>
      <c r="K24" s="35"/>
      <c r="L24" s="35"/>
      <c r="M24" s="35"/>
      <c r="N24" s="49"/>
    </row>
    <row r="25" spans="2:15" s="5" customFormat="1" ht="24.95" customHeight="1" x14ac:dyDescent="0.25">
      <c r="B25" s="44" t="s">
        <v>39</v>
      </c>
      <c r="C25" s="45">
        <v>46296</v>
      </c>
      <c r="D25" s="46">
        <f>120+1320+240+70+150+100+50+100</f>
        <v>2150</v>
      </c>
      <c r="E25" s="46">
        <f>D25</f>
        <v>2150</v>
      </c>
      <c r="F25" s="48"/>
      <c r="G25" s="35"/>
      <c r="H25" s="35"/>
      <c r="I25" s="35"/>
      <c r="J25" s="35"/>
      <c r="K25" s="35"/>
      <c r="L25" s="35"/>
      <c r="M25" s="35"/>
      <c r="N25" s="49"/>
    </row>
    <row r="26" spans="2:15" s="5" customFormat="1" ht="24.95" customHeight="1" x14ac:dyDescent="0.25">
      <c r="B26" s="44" t="s">
        <v>40</v>
      </c>
      <c r="C26" s="45">
        <v>46296</v>
      </c>
      <c r="D26" s="46">
        <f>160+180+420+900+560+500</f>
        <v>2720</v>
      </c>
      <c r="E26" s="46">
        <f>D26</f>
        <v>2720</v>
      </c>
      <c r="F26" s="48"/>
      <c r="G26" s="35"/>
      <c r="H26" s="35"/>
      <c r="I26" s="35"/>
      <c r="J26" s="35"/>
      <c r="K26" s="35"/>
      <c r="L26" s="35"/>
      <c r="M26" s="35"/>
      <c r="N26" s="49"/>
    </row>
    <row r="27" spans="2:15" s="5" customFormat="1" ht="24.95" customHeight="1" x14ac:dyDescent="0.25">
      <c r="B27" s="44" t="s">
        <v>50</v>
      </c>
      <c r="C27" s="45">
        <v>46296</v>
      </c>
      <c r="D27" s="46">
        <v>0</v>
      </c>
      <c r="E27" s="46">
        <f>(54009-29705)-2324</f>
        <v>21980</v>
      </c>
      <c r="F27" s="48"/>
      <c r="G27" s="35"/>
      <c r="H27" s="35"/>
      <c r="I27" s="35"/>
      <c r="J27" s="35"/>
      <c r="K27" s="35"/>
      <c r="L27" s="35"/>
      <c r="M27" s="35"/>
      <c r="N27" s="49"/>
    </row>
    <row r="28" spans="2:15" s="5" customFormat="1" ht="24.95" customHeight="1" x14ac:dyDescent="0.25">
      <c r="B28" s="76" t="s">
        <v>52</v>
      </c>
      <c r="C28" s="76"/>
      <c r="D28" s="50">
        <f>SUM(D7:D27)</f>
        <v>29705</v>
      </c>
      <c r="E28" s="50">
        <f>SUM(E7:E27)</f>
        <v>54009.25</v>
      </c>
      <c r="F28" s="34" t="s">
        <v>4</v>
      </c>
      <c r="G28" s="35"/>
      <c r="H28" s="35"/>
      <c r="I28" s="35"/>
      <c r="J28" s="35"/>
      <c r="K28" s="35"/>
      <c r="L28" s="35"/>
      <c r="M28" s="35"/>
      <c r="N28" s="49"/>
      <c r="O28" s="49"/>
    </row>
    <row r="29" spans="2:15" s="5" customFormat="1" ht="24.95" customHeight="1" x14ac:dyDescent="0.25">
      <c r="B29" s="76" t="s">
        <v>16</v>
      </c>
      <c r="C29" s="76"/>
      <c r="D29" s="50"/>
      <c r="E29" s="50">
        <f>E28</f>
        <v>54009.25</v>
      </c>
      <c r="F29" s="34"/>
      <c r="G29" s="35"/>
      <c r="H29" s="35"/>
      <c r="I29" s="35"/>
      <c r="J29" s="35"/>
      <c r="K29" s="35"/>
      <c r="L29" s="35"/>
      <c r="M29" s="35"/>
    </row>
    <row r="30" spans="2:15" s="1" customFormat="1" ht="36.6" customHeight="1" x14ac:dyDescent="0.25">
      <c r="B30" s="51"/>
      <c r="C30" s="51"/>
      <c r="D30" s="52"/>
      <c r="E30" s="52"/>
      <c r="F30" s="69" t="s">
        <v>14</v>
      </c>
      <c r="G30" s="70"/>
      <c r="H30" s="70"/>
      <c r="I30" s="70"/>
      <c r="J30" s="71"/>
      <c r="K30" s="67"/>
      <c r="L30" s="68"/>
      <c r="M30" s="53"/>
    </row>
    <row r="31" spans="2:15" s="1" customFormat="1" ht="16.5" thickBot="1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</row>
    <row r="32" spans="2:15" s="1" customFormat="1" ht="49.5" customHeight="1" x14ac:dyDescent="0.25">
      <c r="B32" s="54"/>
      <c r="C32" s="54"/>
      <c r="D32" s="39"/>
      <c r="E32" s="39"/>
      <c r="F32" s="55" t="s">
        <v>23</v>
      </c>
      <c r="G32" s="56" t="s">
        <v>24</v>
      </c>
      <c r="H32" s="56" t="s">
        <v>25</v>
      </c>
      <c r="I32" s="56" t="s">
        <v>26</v>
      </c>
      <c r="J32" s="57" t="s">
        <v>27</v>
      </c>
      <c r="K32" s="58"/>
    </row>
    <row r="33" spans="2:13" s="1" customFormat="1" ht="24.95" customHeight="1" thickBot="1" x14ac:dyDescent="0.3">
      <c r="B33" s="31"/>
      <c r="C33" s="31"/>
      <c r="D33" s="39"/>
      <c r="E33" s="39"/>
      <c r="F33" s="59"/>
      <c r="G33" s="60"/>
      <c r="H33" s="60"/>
      <c r="I33" s="60"/>
      <c r="J33" s="61"/>
      <c r="K33" s="62"/>
    </row>
    <row r="34" spans="2:13" ht="20.100000000000001" customHeight="1" thickBot="1" x14ac:dyDescent="0.3">
      <c r="B34" s="7"/>
      <c r="C34" s="7"/>
      <c r="D34" s="8"/>
      <c r="E34" s="8"/>
      <c r="F34" s="6"/>
      <c r="G34" s="6"/>
      <c r="H34" s="6"/>
      <c r="I34" s="6"/>
      <c r="J34" s="6"/>
      <c r="K34" s="12"/>
    </row>
    <row r="35" spans="2:13" ht="24.95" customHeight="1" x14ac:dyDescent="0.25">
      <c r="B35" s="19" t="s">
        <v>6</v>
      </c>
      <c r="C35" s="30"/>
      <c r="D35" s="9"/>
      <c r="E35" s="9"/>
      <c r="F35" s="10"/>
      <c r="G35" s="10"/>
      <c r="H35" s="10"/>
      <c r="I35" s="10"/>
      <c r="J35" s="11"/>
      <c r="K35" s="20"/>
      <c r="L35" s="12"/>
      <c r="M35" s="12"/>
    </row>
    <row r="36" spans="2:13" ht="24.95" customHeight="1" x14ac:dyDescent="0.25">
      <c r="B36" s="16" t="s">
        <v>7</v>
      </c>
      <c r="C36" s="31"/>
      <c r="D36" s="2"/>
      <c r="E36" s="2"/>
      <c r="F36" s="12"/>
      <c r="G36" s="12"/>
      <c r="H36" s="12"/>
      <c r="I36" s="12"/>
      <c r="J36" s="13"/>
      <c r="K36" s="20"/>
      <c r="L36" s="12"/>
      <c r="M36" s="12"/>
    </row>
    <row r="37" spans="2:13" ht="24.95" customHeight="1" x14ac:dyDescent="0.25">
      <c r="B37" s="16" t="s">
        <v>8</v>
      </c>
      <c r="C37" s="31"/>
      <c r="D37" s="2"/>
      <c r="E37" s="2"/>
      <c r="F37" s="2"/>
      <c r="G37" s="2"/>
      <c r="H37" s="2"/>
      <c r="I37" s="2"/>
      <c r="J37" s="14"/>
      <c r="K37" s="21"/>
      <c r="L37" s="2"/>
      <c r="M37" s="2"/>
    </row>
    <row r="38" spans="2:13" ht="24.95" customHeight="1" x14ac:dyDescent="0.25">
      <c r="B38" s="16" t="s">
        <v>9</v>
      </c>
      <c r="C38" s="31"/>
      <c r="D38" s="2"/>
      <c r="E38" s="2"/>
      <c r="F38" s="2"/>
      <c r="G38" s="2"/>
      <c r="H38" s="2"/>
      <c r="I38" s="2"/>
      <c r="J38" s="14"/>
      <c r="K38" s="21"/>
      <c r="L38" s="2"/>
      <c r="M38" s="2"/>
    </row>
    <row r="39" spans="2:13" ht="24.95" customHeight="1" x14ac:dyDescent="0.25">
      <c r="B39" s="16" t="s">
        <v>10</v>
      </c>
      <c r="C39" s="31"/>
      <c r="D39" s="2"/>
      <c r="E39" s="2"/>
      <c r="F39" s="2"/>
      <c r="G39" s="2"/>
      <c r="H39" s="2"/>
      <c r="I39" s="2"/>
      <c r="J39" s="14"/>
      <c r="K39" s="21"/>
      <c r="L39" s="2"/>
      <c r="M39" s="2"/>
    </row>
    <row r="40" spans="2:13" ht="24.95" customHeight="1" x14ac:dyDescent="0.25">
      <c r="B40" s="16" t="s">
        <v>20</v>
      </c>
      <c r="C40" s="31"/>
      <c r="D40" s="2"/>
      <c r="E40" s="2"/>
      <c r="F40" s="2"/>
      <c r="G40" s="2"/>
      <c r="H40" s="2"/>
      <c r="I40" s="2"/>
      <c r="J40" s="14"/>
      <c r="K40" s="21"/>
      <c r="L40" s="2"/>
      <c r="M40" s="2"/>
    </row>
    <row r="41" spans="2:13" ht="24.95" customHeight="1" x14ac:dyDescent="0.25">
      <c r="B41" s="16" t="s">
        <v>66</v>
      </c>
      <c r="C41" s="31"/>
      <c r="D41" s="2"/>
      <c r="E41" s="2"/>
      <c r="F41" s="2"/>
      <c r="G41" s="2"/>
      <c r="H41" s="2"/>
      <c r="I41" s="2"/>
      <c r="J41" s="14"/>
      <c r="K41" s="21"/>
      <c r="L41" s="2"/>
      <c r="M41" s="2"/>
    </row>
    <row r="42" spans="2:13" ht="24.95" customHeight="1" x14ac:dyDescent="0.25">
      <c r="B42" s="16" t="s">
        <v>63</v>
      </c>
      <c r="C42" s="31"/>
      <c r="D42" s="2"/>
      <c r="E42" s="2"/>
      <c r="F42" s="2"/>
      <c r="G42" s="2"/>
      <c r="H42" s="2"/>
      <c r="I42" s="2"/>
      <c r="J42" s="14"/>
      <c r="K42" s="21"/>
      <c r="L42" s="2"/>
      <c r="M42" s="2"/>
    </row>
    <row r="43" spans="2:13" ht="24.95" customHeight="1" x14ac:dyDescent="0.25">
      <c r="B43" s="16"/>
      <c r="C43" s="31"/>
      <c r="D43" s="2"/>
      <c r="E43" s="2"/>
      <c r="F43" s="2"/>
      <c r="G43" s="2"/>
      <c r="H43" s="2"/>
      <c r="I43" s="2"/>
      <c r="J43" s="14"/>
      <c r="K43" s="21"/>
      <c r="L43" s="2"/>
      <c r="M43" s="2"/>
    </row>
    <row r="44" spans="2:13" ht="24.95" customHeight="1" x14ac:dyDescent="0.25">
      <c r="B44" s="18" t="s">
        <v>11</v>
      </c>
      <c r="C44" s="32"/>
      <c r="D44" s="2"/>
      <c r="E44" s="2"/>
      <c r="F44" s="2"/>
      <c r="G44" s="2"/>
      <c r="H44" s="2"/>
      <c r="I44" s="2"/>
      <c r="J44" s="14"/>
      <c r="K44" s="21"/>
      <c r="L44" s="2"/>
      <c r="M44" s="2"/>
    </row>
    <row r="45" spans="2:13" ht="24.95" customHeight="1" x14ac:dyDescent="0.25">
      <c r="B45" s="16" t="s">
        <v>12</v>
      </c>
      <c r="C45" s="31"/>
      <c r="D45" s="2"/>
      <c r="E45" s="2"/>
      <c r="F45" s="2"/>
      <c r="G45" s="2"/>
      <c r="H45" s="2"/>
      <c r="I45" s="2"/>
      <c r="J45" s="14"/>
      <c r="K45" s="21"/>
      <c r="L45" s="2"/>
      <c r="M45" s="2"/>
    </row>
    <row r="46" spans="2:13" ht="24.95" customHeight="1" thickBot="1" x14ac:dyDescent="0.3">
      <c r="B46" s="17" t="s">
        <v>13</v>
      </c>
      <c r="C46" s="33"/>
      <c r="D46" s="8"/>
      <c r="E46" s="8"/>
      <c r="F46" s="8"/>
      <c r="G46" s="8"/>
      <c r="H46" s="8"/>
      <c r="I46" s="8"/>
      <c r="J46" s="15"/>
      <c r="K46" s="21"/>
      <c r="L46" s="2"/>
      <c r="M46" s="2"/>
    </row>
  </sheetData>
  <mergeCells count="7">
    <mergeCell ref="P7:S7"/>
    <mergeCell ref="K30:L30"/>
    <mergeCell ref="F30:J30"/>
    <mergeCell ref="B1:B3"/>
    <mergeCell ref="B4:D4"/>
    <mergeCell ref="B28:C28"/>
    <mergeCell ref="B29:C29"/>
  </mergeCells>
  <phoneticPr fontId="6" type="noConversion"/>
  <pageMargins left="0.7" right="0.7" top="0.75" bottom="0.75" header="0.3" footer="0.3"/>
  <pageSetup paperSize="3" scale="8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7da4d6-fbfc-40de-a18d-31ff14eb7477" xsi:nil="true"/>
    <lcf76f155ced4ddcb4097134ff3c332f xmlns="c89a1b31-629a-445e-abaf-db8d2f410f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02D2373BC54B8E2171C85B300F5D" ma:contentTypeVersion="11" ma:contentTypeDescription="Create a new document." ma:contentTypeScope="" ma:versionID="4d954d9a628bd6bed571093823a16c6e">
  <xsd:schema xmlns:xsd="http://www.w3.org/2001/XMLSchema" xmlns:xs="http://www.w3.org/2001/XMLSchema" xmlns:p="http://schemas.microsoft.com/office/2006/metadata/properties" xmlns:ns2="c89a1b31-629a-445e-abaf-db8d2f410f1f" xmlns:ns3="267da4d6-fbfc-40de-a18d-31ff14eb7477" targetNamespace="http://schemas.microsoft.com/office/2006/metadata/properties" ma:root="true" ma:fieldsID="0ccb98701a6241f32a563cf42d2210b5" ns2:_="" ns3:_="">
    <xsd:import namespace="c89a1b31-629a-445e-abaf-db8d2f410f1f"/>
    <xsd:import namespace="267da4d6-fbfc-40de-a18d-31ff14eb747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1b31-629a-445e-abaf-db8d2f410f1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283d5af-2008-4935-9403-67cd54263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da4d6-fbfc-40de-a18d-31ff14eb747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1c5ccc5-674d-4861-b00f-6ac61407bb48}" ma:internalName="TaxCatchAll" ma:showField="CatchAllData" ma:web="267da4d6-fbfc-40de-a18d-31ff14eb74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FB414-A368-4E26-AE36-25FA5680EB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c010d4-d283-4e91-85ec-820d18c362df"/>
    <ds:schemaRef ds:uri="10064cc7-5f88-42a9-ab1a-7ba18a3efbcc"/>
    <ds:schemaRef ds:uri="267da4d6-fbfc-40de-a18d-31ff14eb7477"/>
    <ds:schemaRef ds:uri="c89a1b31-629a-445e-abaf-db8d2f410f1f"/>
  </ds:schemaRefs>
</ds:datastoreItem>
</file>

<file path=customXml/itemProps2.xml><?xml version="1.0" encoding="utf-8"?>
<ds:datastoreItem xmlns:ds="http://schemas.openxmlformats.org/officeDocument/2006/customXml" ds:itemID="{7C24D65B-991D-4620-95D1-C80139D79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a1b31-629a-445e-abaf-db8d2f410f1f"/>
    <ds:schemaRef ds:uri="267da4d6-fbfc-40de-a18d-31ff14eb7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B1B5B5-1229-471B-A663-61F04D97CA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Kaufmann</dc:creator>
  <cp:keywords/>
  <dc:description/>
  <cp:lastModifiedBy>Sheena Metzger</cp:lastModifiedBy>
  <cp:revision/>
  <cp:lastPrinted>2023-09-29T13:44:41Z</cp:lastPrinted>
  <dcterms:created xsi:type="dcterms:W3CDTF">2023-09-18T19:55:15Z</dcterms:created>
  <dcterms:modified xsi:type="dcterms:W3CDTF">2025-12-10T23:41:22Z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0x01010034F702D2373BC54B8E2171C85B300F5D</vt:lpwstr>
  </property>
  <property fmtid="{D5CDD505-2E9C-101B-9397-08002B2CF9AE}" pid="3" name="MediaServiceImageTags">
    <vt:lpwstr/>
  </property>
</Properties>
</file>